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6765"/>
  </bookViews>
  <sheets>
    <sheet name="2016-2017" sheetId="4" r:id="rId1"/>
    <sheet name="2013-2014" sheetId="1" r:id="rId2"/>
    <sheet name="Sheet2" sheetId="2" r:id="rId3"/>
    <sheet name="Sheet3" sheetId="3" r:id="rId4"/>
  </sheets>
  <definedNames>
    <definedName name="_xlnm.Print_Area" localSheetId="1">'2013-2014'!$A$4:$X$38</definedName>
    <definedName name="Z_476CAF75_AF63_4025_9544_6658F65E5DE8_.wvu.Cols" localSheetId="1" hidden="1">'2013-2014'!$A:$A</definedName>
    <definedName name="Z_476CAF75_AF63_4025_9544_6658F65E5DE8_.wvu.Cols" localSheetId="0" hidden="1">'2016-2017'!$A:$A</definedName>
    <definedName name="Z_476CAF75_AF63_4025_9544_6658F65E5DE8_.wvu.PrintArea" localSheetId="1" hidden="1">'2013-2014'!$A$1:$S$38</definedName>
    <definedName name="Z_476CAF75_AF63_4025_9544_6658F65E5DE8_.wvu.PrintArea" localSheetId="0" hidden="1">'2016-2017'!$A$1:$T$54</definedName>
    <definedName name="Z_476CAF75_AF63_4025_9544_6658F65E5DE8_.wvu.Rows" localSheetId="1" hidden="1">'2013-2014'!$1:$3,'2013-2014'!$7:$7,'2013-2014'!$10:$10</definedName>
    <definedName name="Z_476CAF75_AF63_4025_9544_6658F65E5DE8_.wvu.Rows" localSheetId="0" hidden="1">'2016-2017'!$1:$2,'2016-2017'!$11:$11,'2016-2017'!$14:$14</definedName>
    <definedName name="Z_B129F472_EB81_433B_BE71_9F591184FDC1_.wvu.Cols" localSheetId="1" hidden="1">'2013-2014'!$A:$A</definedName>
    <definedName name="Z_B129F472_EB81_433B_BE71_9F591184FDC1_.wvu.Cols" localSheetId="0" hidden="1">'2016-2017'!$A:$A</definedName>
    <definedName name="Z_B129F472_EB81_433B_BE71_9F591184FDC1_.wvu.PrintArea" localSheetId="1" hidden="1">'2013-2014'!$A$4:$X$38</definedName>
    <definedName name="Z_B129F472_EB81_433B_BE71_9F591184FDC1_.wvu.PrintArea" localSheetId="0" hidden="1">'2016-2017'!$A$5:$Y$54</definedName>
    <definedName name="Z_B129F472_EB81_433B_BE71_9F591184FDC1_.wvu.Rows" localSheetId="1" hidden="1">'2013-2014'!$1:$3,'2013-2014'!$7:$7,'2013-2014'!$10:$10</definedName>
    <definedName name="Z_B129F472_EB81_433B_BE71_9F591184FDC1_.wvu.Rows" localSheetId="0" hidden="1">'2016-2017'!$1:$2,'2016-2017'!$11:$11,'2016-2017'!$14:$14</definedName>
    <definedName name="Z_E486FD88_E852_4FCF_947D_DDF0A7F78874_.wvu.Cols" localSheetId="1" hidden="1">'2013-2014'!$A:$A</definedName>
    <definedName name="Z_E486FD88_E852_4FCF_947D_DDF0A7F78874_.wvu.Cols" localSheetId="0" hidden="1">'2016-2017'!$A:$A</definedName>
    <definedName name="Z_E486FD88_E852_4FCF_947D_DDF0A7F78874_.wvu.PrintArea" localSheetId="1" hidden="1">'2013-2014'!$A$4:$X$38</definedName>
    <definedName name="Z_E486FD88_E852_4FCF_947D_DDF0A7F78874_.wvu.PrintArea" localSheetId="0" hidden="1">'2016-2017'!$A$5:$Y$54</definedName>
    <definedName name="Z_E486FD88_E852_4FCF_947D_DDF0A7F78874_.wvu.Rows" localSheetId="1" hidden="1">'2013-2014'!$1:$3,'2013-2014'!$7:$7,'2013-2014'!$10:$10</definedName>
    <definedName name="Z_E486FD88_E852_4FCF_947D_DDF0A7F78874_.wvu.Rows" localSheetId="0" hidden="1">'2016-2017'!$1:$2,'2016-2017'!$11:$11,'2016-2017'!$14:$14</definedName>
  </definedNames>
  <calcPr calcId="152511"/>
  <customWorkbookViews>
    <customWorkbookView name="Amelia Birtwhistle - Personal View" guid="{E486FD88-E852-4FCF-947D-DDF0A7F78874}" mergeInterval="0" personalView="1" maximized="1" windowWidth="1596" windowHeight="675" activeSheetId="1"/>
    <customWorkbookView name="Elizabeth Landsberg - Personal View" guid="{B129F472-EB81-433B-BE71-9F591184FDC1}" mergeInterval="0" personalView="1" maximized="1" windowWidth="1251" windowHeight="663" activeSheetId="1"/>
    <customWorkbookView name="Byron Gross - Personal View" guid="{476CAF75-AF63-4025-9544-6658F65E5DE8}" mergeInterval="0" personalView="1" maximized="1" windowWidth="1362" windowHeight="543" activeSheetId="1"/>
  </customWorkbookView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X14" i="1" l="1"/>
  <c r="X16" i="1"/>
  <c r="X13" i="1"/>
  <c r="P18" i="1"/>
  <c r="P17" i="1"/>
  <c r="P16" i="1"/>
  <c r="P15" i="1"/>
  <c r="P14" i="1"/>
  <c r="P13" i="1"/>
  <c r="Q13" i="1"/>
  <c r="R13" i="1"/>
  <c r="Q14" i="1"/>
  <c r="R14" i="1"/>
  <c r="Q15" i="1"/>
  <c r="R15" i="1" s="1"/>
  <c r="Q16" i="1"/>
  <c r="R16" i="1"/>
  <c r="Q17" i="1"/>
  <c r="R17" i="1"/>
  <c r="Q18" i="1"/>
  <c r="R18" i="1"/>
  <c r="G13" i="1"/>
  <c r="H13" i="1" s="1"/>
  <c r="I13" i="1"/>
  <c r="J13" i="1"/>
  <c r="K13" i="1"/>
  <c r="L13" i="1"/>
  <c r="M13" i="1"/>
  <c r="N13" i="1"/>
  <c r="S13" i="1"/>
  <c r="T13" i="1" s="1"/>
  <c r="U13" i="1"/>
  <c r="V13" i="1"/>
  <c r="G14" i="1"/>
  <c r="H14" i="1"/>
  <c r="I14" i="1"/>
  <c r="J14" i="1"/>
  <c r="K14" i="1"/>
  <c r="L14" i="1" s="1"/>
  <c r="M14" i="1"/>
  <c r="N14" i="1"/>
  <c r="S14" i="1"/>
  <c r="T14" i="1"/>
  <c r="U14" i="1"/>
  <c r="V14" i="1"/>
  <c r="G15" i="1"/>
  <c r="H15" i="1" s="1"/>
  <c r="I15" i="1"/>
  <c r="J15" i="1"/>
  <c r="K15" i="1"/>
  <c r="L15" i="1"/>
  <c r="M15" i="1"/>
  <c r="N15" i="1"/>
  <c r="S15" i="1"/>
  <c r="T15" i="1" s="1"/>
  <c r="U15" i="1"/>
  <c r="V15" i="1"/>
  <c r="X15" i="1"/>
  <c r="G16" i="1"/>
  <c r="H16" i="1"/>
  <c r="I16" i="1"/>
  <c r="J16" i="1"/>
  <c r="K16" i="1"/>
  <c r="L16" i="1" s="1"/>
  <c r="M16" i="1"/>
  <c r="N16" i="1"/>
  <c r="S16" i="1"/>
  <c r="T16" i="1"/>
  <c r="U16" i="1"/>
  <c r="V16" i="1"/>
  <c r="G17" i="1"/>
  <c r="H17" i="1" s="1"/>
  <c r="I17" i="1"/>
  <c r="J17" i="1"/>
  <c r="K17" i="1"/>
  <c r="L17" i="1"/>
  <c r="M17" i="1"/>
  <c r="N17" i="1"/>
  <c r="S17" i="1"/>
  <c r="T17" i="1" s="1"/>
  <c r="U17" i="1"/>
  <c r="V17" i="1"/>
  <c r="X17" i="1"/>
  <c r="G18" i="1"/>
  <c r="H18" i="1"/>
  <c r="I18" i="1"/>
  <c r="J18" i="1" s="1"/>
  <c r="K18" i="1"/>
  <c r="L18" i="1"/>
  <c r="M18" i="1"/>
  <c r="N18" i="1"/>
  <c r="S18" i="1"/>
  <c r="T18" i="1"/>
  <c r="U18" i="1"/>
  <c r="V18" i="1" s="1"/>
  <c r="X18" i="1"/>
</calcChain>
</file>

<file path=xl/sharedStrings.xml><?xml version="1.0" encoding="utf-8"?>
<sst xmlns="http://schemas.openxmlformats.org/spreadsheetml/2006/main" count="122" uniqueCount="56">
  <si>
    <r>
      <t xml:space="preserve">For families with more than 6 members: </t>
    </r>
    <r>
      <rPr>
        <sz val="12"/>
        <rFont val="Times New Roman"/>
        <family val="1"/>
      </rPr>
      <t xml:space="preserve">add $347/month or $4,160/year to the 100% FPL amount for </t>
    </r>
    <r>
      <rPr>
        <u/>
        <sz val="12"/>
        <rFont val="Times New Roman"/>
        <family val="1"/>
      </rPr>
      <t xml:space="preserve">each </t>
    </r>
    <r>
      <rPr>
        <sz val="12"/>
        <rFont val="Times New Roman"/>
        <family val="1"/>
      </rPr>
      <t xml:space="preserve">additional person  </t>
    </r>
  </si>
  <si>
    <t xml:space="preserve">*** For a married couple, if both are eligible.  This amount is equal to the 100% FPL amount plus $230 for an individual or plus $310 for a couple.  The countable income in this program for a couple cannot be lower than the SSI/SSP level for a disabled couple. CA Welf. &amp; Inst. Code § 14005.40(c)(1).  Currently, the SSI/SSP couples' rate is the lower amount. </t>
  </si>
  <si>
    <t>or add $338 for each additional person to the monthy income.</t>
  </si>
  <si>
    <t>See ACWDL 14-04 for more information regarding the income levels</t>
  </si>
  <si>
    <t>Materials developed for the Health Consumer Alliance 3/2014</t>
  </si>
  <si>
    <t>$ 750 **</t>
  </si>
  <si>
    <t>** Pregnant woman or adult &amp; child: $750/mo.  If 2 adults, MN level is $934/mo or $11,208/year</t>
  </si>
  <si>
    <t>Annually</t>
  </si>
  <si>
    <t>100%  FPL*</t>
  </si>
  <si>
    <r>
      <t>Monthly and Annual FPL Levels are rounded up to the next highest dollar</t>
    </r>
    <r>
      <rPr>
        <sz val="12"/>
        <rFont val="Times New Roman"/>
        <family val="1"/>
      </rPr>
      <t>.</t>
    </r>
  </si>
  <si>
    <r>
      <t>Monthly income</t>
    </r>
    <r>
      <rPr>
        <sz val="12"/>
        <rFont val="Times New Roman"/>
        <family val="1"/>
      </rPr>
      <t xml:space="preserve"> is 4.33 times weekly income.</t>
    </r>
  </si>
  <si>
    <r>
      <t xml:space="preserve">The </t>
    </r>
    <r>
      <rPr>
        <b/>
        <sz val="12"/>
        <rFont val="Times New Roman"/>
        <family val="1"/>
      </rPr>
      <t>5% income disregard</t>
    </r>
    <r>
      <rPr>
        <sz val="12"/>
        <rFont val="Times New Roman"/>
        <family val="1"/>
      </rPr>
      <t xml:space="preserve"> has been applied to MAGI income levels where it applies</t>
    </r>
  </si>
  <si>
    <t>California Insurance Affordability Programs Income Levels</t>
  </si>
  <si>
    <t>Maintenance Need Level (MNL)</t>
  </si>
  <si>
    <t>Monthly</t>
  </si>
  <si>
    <t>Annual</t>
  </si>
  <si>
    <t>Notes:</t>
  </si>
  <si>
    <t>•</t>
  </si>
  <si>
    <t>Aged &amp; Disabled</t>
  </si>
  <si>
    <t>n/a</t>
  </si>
  <si>
    <t>www.healthconsumer.org</t>
  </si>
  <si>
    <r>
      <t>Monthly income</t>
    </r>
    <r>
      <rPr>
        <sz val="10"/>
        <rFont val="Arial"/>
        <family val="2"/>
      </rPr>
      <t xml:space="preserve"> is 4.33 times weekly income.</t>
    </r>
  </si>
  <si>
    <t>138% FPL (Expansion Adults &amp; parents</t>
  </si>
  <si>
    <t>** This MNL assumes that the two-person household includes at least one child.  If the household consists of two adults the monthly and annual MNLs are $934 and $11,208, respectively.</t>
  </si>
  <si>
    <t xml:space="preserve">*** For a married couple, if both are eligible.  This amount is equal to the FPL plus $310 ($1536).  The countable income in this program for a couple cannot be lower than the SSI/SSP level for a disabled couple. CA Welf. &amp; Inst. Code § 14005.40(c)(1).  Currently, the SSI/SSP couples' rate is the lower amount. </t>
  </si>
  <si>
    <t xml:space="preserve"> </t>
  </si>
  <si>
    <t>100%  FPL</t>
  </si>
  <si>
    <t>Maintanence Need Level (MNL)**</t>
  </si>
  <si>
    <r>
      <t xml:space="preserve">The </t>
    </r>
    <r>
      <rPr>
        <b/>
        <sz val="10"/>
        <rFont val="Arial"/>
        <family val="2"/>
      </rPr>
      <t>5% income disregard</t>
    </r>
    <r>
      <rPr>
        <sz val="10"/>
        <rFont val="Arial"/>
        <family val="2"/>
      </rPr>
      <t xml:space="preserve"> has been applied to MAGI income levels where it applies</t>
    </r>
  </si>
  <si>
    <t>213% FPL  (Pregnant women &amp; children under 1)</t>
  </si>
  <si>
    <r>
      <rPr>
        <b/>
        <sz val="10"/>
        <rFont val="Arial"/>
        <family val="2"/>
      </rPr>
      <t>266% FPL</t>
    </r>
    <r>
      <rPr>
        <sz val="10"/>
        <rFont val="Arial"/>
        <family val="2"/>
      </rPr>
      <t xml:space="preserve">  Medi-Cal Kids (Targeted Low Income Children's Program who pay premium / cost sharing   (Children up to age 19)</t>
    </r>
  </si>
  <si>
    <r>
      <rPr>
        <b/>
        <sz val="10"/>
        <rFont val="Arial"/>
        <family val="2"/>
      </rPr>
      <t>400% FPL</t>
    </r>
    <r>
      <rPr>
        <sz val="10"/>
        <rFont val="Arial"/>
        <family val="2"/>
      </rPr>
      <t xml:space="preserve">  Advanced Premium Tax Credits in Covered California</t>
    </r>
  </si>
  <si>
    <t>$1603***</t>
  </si>
  <si>
    <t>109% FPL 1931(b) - Parents and Full Scope for Pregnant Women in 3rd Trimester</t>
  </si>
  <si>
    <r>
      <rPr>
        <b/>
        <sz val="10"/>
        <rFont val="Arial"/>
        <family val="2"/>
      </rPr>
      <t xml:space="preserve">160% FPL Free Medi-Cal Kids </t>
    </r>
    <r>
      <rPr>
        <sz val="10"/>
        <rFont val="Arial"/>
        <family val="2"/>
      </rPr>
      <t>(Targeted Low Income Children's Program - no premium)</t>
    </r>
  </si>
  <si>
    <t># Persons</t>
  </si>
  <si>
    <r>
      <rPr>
        <b/>
        <sz val="10"/>
        <rFont val="Arial"/>
        <family val="2"/>
      </rPr>
      <t>322% FPL - AIM</t>
    </r>
    <r>
      <rPr>
        <sz val="10"/>
        <rFont val="Arial"/>
        <family val="2"/>
      </rPr>
      <t xml:space="preserve"> (Access for Infants and Mothers 214 - 322%FPL; babies on Medi-Cal</t>
    </r>
  </si>
  <si>
    <t>Medi-Cal Income Levels (Effective April 1, 2014)*</t>
  </si>
  <si>
    <r>
      <t xml:space="preserve">250% FPL </t>
    </r>
    <r>
      <rPr>
        <sz val="10"/>
        <rFont val="Arial"/>
        <family val="2"/>
      </rPr>
      <t>for  Cost Sharing Reductions in Covered California</t>
    </r>
  </si>
  <si>
    <t>* The federal government sets the poverty levels every year.  The new levels are effective April 1 for Medi-Cal. For Covered California, the levels are effective at the beginning of the following open enrollment period.  These different effective dates are why we list 250% for Medi-Cal and for Covered CA separately.</t>
  </si>
  <si>
    <r>
      <t xml:space="preserve">250% FPL for </t>
    </r>
    <r>
      <rPr>
        <sz val="10"/>
        <rFont val="Arial"/>
        <family val="2"/>
      </rPr>
      <t>Working Disabled Medi-Cal Program</t>
    </r>
  </si>
  <si>
    <r>
      <t xml:space="preserve">For families with more than 6 members </t>
    </r>
    <r>
      <rPr>
        <sz val="10"/>
        <rFont val="Arial"/>
        <family val="2"/>
      </rPr>
      <t>add $4,060 to the 100% FPL annual amount for each additional member.</t>
    </r>
  </si>
  <si>
    <t xml:space="preserve">250% FPL (Non-MAGI Medi-Cal Working Disabled Program) </t>
  </si>
  <si>
    <r>
      <t>250% FPL (MAGI Covered California              Cost Sharing Reductions  (CSRs))</t>
    </r>
    <r>
      <rPr>
        <b/>
        <sz val="9"/>
        <rFont val="Times New Roman"/>
        <family val="1"/>
      </rPr>
      <t xml:space="preserve"> </t>
    </r>
    <r>
      <rPr>
        <b/>
        <i/>
        <sz val="8"/>
        <color rgb="FF0070C0"/>
        <rFont val="Times New Roman"/>
        <family val="1"/>
      </rPr>
      <t>until 10/31/1</t>
    </r>
    <r>
      <rPr>
        <b/>
        <i/>
        <sz val="8"/>
        <color indexed="30"/>
        <rFont val="Times New Roman"/>
        <family val="1"/>
      </rPr>
      <t>6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</si>
  <si>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400% FPL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(MAGI Covered California                    Premium Tax Credits (PTCs))   </t>
    </r>
    <r>
      <rPr>
        <b/>
        <i/>
        <sz val="8"/>
        <color rgb="FF0070C0"/>
        <rFont val="Times New Roman"/>
        <family val="1"/>
      </rPr>
      <t>until 10/31/16</t>
    </r>
  </si>
  <si>
    <t>322% FPL (MAGI Medi-Cal Access Program (MCAP) for Infants and Mothers (formerly AIM)        214% - 322%FPL)</t>
  </si>
  <si>
    <t>213% FPL  (MAGI Medi-Cal Pregnancy-Related Medi-Cal)</t>
  </si>
  <si>
    <t>138% FPL (MAGI Medi-Cal Expansion Adults)</t>
  </si>
  <si>
    <t>109% FPL (MAGI Medi-Cal Parents and Caretaker Relatives)</t>
  </si>
  <si>
    <t>Non-MAGI Medi-Cal Aged &amp; Disabled ***</t>
  </si>
  <si>
    <t>(Effective January 1, 2016 to December 31, 2016 for MAGI methodology programs, unless otherwise noted; Effective April 1, 2016 - March 31, 2017 for Non-MAGI Medi-Cal)</t>
  </si>
  <si>
    <r>
      <rPr>
        <b/>
        <sz val="10"/>
        <rFont val="Times New Roman"/>
        <family val="1"/>
      </rPr>
      <t>266% FPL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(MAGI</t>
    </r>
    <r>
      <rPr>
        <sz val="10"/>
        <rFont val="Times New Roman"/>
        <family val="1"/>
      </rPr>
      <t xml:space="preserve"> </t>
    </r>
    <r>
      <rPr>
        <b/>
        <sz val="9"/>
        <rFont val="Times New Roman"/>
        <family val="1"/>
      </rPr>
      <t>Medi-Cal Kids/Targeted Low Income Children's Program - premiums / cost sharing, children up to age 19)</t>
    </r>
  </si>
  <si>
    <t>160% FPL (MAGI Medi-Cal Kids/Targeted Low Income Children's Program - no premium, children up to age 19)</t>
  </si>
  <si>
    <t>See ACWDL 16-03 for more information regarding the income levels.</t>
  </si>
  <si>
    <t>* The federal government sets the poverty levels every year.  The 2016 FPL limits are effective January 1 for the MAGI Medi-Cal programs and April 1 for the non-MAGI Medi-Cal Aged &amp; Disabled and the Working Disabled Program (ACWDL 16-03). For Covered California, the new FPL levels are effective at the beginning of the following open enrollment period; therefore, the FPL limits for the 250% FPL Covered CA cost sharing reductions and 400% FPL Covered CA premium tax credits are the 2015 income limits.</t>
  </si>
  <si>
    <t>Materials developed for the Health Consumer Alliance   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</si>
</sst>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[$$-409]* #,##0_);_([$$-409]* \(#,##0\);_([$$-409]* &quot;-&quot;??_);_(@_)"/>
    <numFmt numFmtId="167" formatCode="_([$$-409]* #,##0.00_);_([$$-409]* \(#,##0.00\);_([$$-409]* &quot;-&quot;??_);_(@_)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8"/>
      <color rgb="FF0070C0"/>
      <name val="Times New Roman"/>
      <family val="1"/>
    </font>
    <font>
      <u/>
      <sz val="10"/>
      <color indexed="12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8"/>
      <name val="Verdana"/>
      <family val="2"/>
    </font>
    <font>
      <b/>
      <i/>
      <sz val="8"/>
      <color indexed="3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63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6" fontId="0" fillId="0" borderId="18" xfId="1" applyNumberFormat="1" applyFont="1" applyBorder="1"/>
    <xf numFmtId="166" fontId="0" fillId="0" borderId="16" xfId="1" applyNumberFormat="1" applyFont="1" applyBorder="1"/>
    <xf numFmtId="6" fontId="5" fillId="0" borderId="19" xfId="0" applyNumberFormat="1" applyFont="1" applyBorder="1" applyAlignment="1">
      <alignment horizontal="center" vertical="center"/>
    </xf>
    <xf numFmtId="6" fontId="5" fillId="0" borderId="20" xfId="0" applyNumberFormat="1" applyFont="1" applyBorder="1" applyAlignment="1">
      <alignment horizontal="center" vertical="center" wrapText="1"/>
    </xf>
    <xf numFmtId="6" fontId="5" fillId="0" borderId="21" xfId="0" applyNumberFormat="1" applyFont="1" applyBorder="1" applyAlignment="1">
      <alignment horizontal="center" vertical="center"/>
    </xf>
    <xf numFmtId="6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13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Alignment="1"/>
    <xf numFmtId="0" fontId="14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1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67" fontId="18" fillId="0" borderId="0" xfId="1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7" fontId="0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5" fontId="20" fillId="0" borderId="39" xfId="0" applyNumberFormat="1" applyFont="1" applyBorder="1" applyAlignment="1">
      <alignment horizontal="center" vertical="center"/>
    </xf>
    <xf numFmtId="6" fontId="20" fillId="0" borderId="39" xfId="0" applyNumberFormat="1" applyFont="1" applyBorder="1" applyAlignment="1">
      <alignment horizontal="center" vertical="center"/>
    </xf>
    <xf numFmtId="165" fontId="20" fillId="0" borderId="39" xfId="0" quotePrefix="1" applyNumberFormat="1" applyFont="1" applyBorder="1" applyAlignment="1">
      <alignment horizontal="center" vertical="center"/>
    </xf>
    <xf numFmtId="6" fontId="20" fillId="0" borderId="39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18" fillId="0" borderId="0" xfId="0" applyFont="1" applyAlignment="1">
      <alignment horizontal="left" vertical="top" wrapText="1"/>
    </xf>
    <xf numFmtId="0" fontId="18" fillId="0" borderId="0" xfId="0" applyFont="1"/>
    <xf numFmtId="0" fontId="26" fillId="0" borderId="0" xfId="0" applyFont="1"/>
    <xf numFmtId="0" fontId="20" fillId="0" borderId="0" xfId="0" applyFont="1" applyAlignment="1">
      <alignment horizontal="center" vertical="center"/>
    </xf>
    <xf numFmtId="0" fontId="27" fillId="0" borderId="0" xfId="0" applyFont="1"/>
    <xf numFmtId="0" fontId="29" fillId="0" borderId="0" xfId="0" applyFont="1"/>
    <xf numFmtId="6" fontId="20" fillId="0" borderId="0" xfId="0" applyNumberFormat="1" applyFont="1"/>
    <xf numFmtId="0" fontId="20" fillId="0" borderId="0" xfId="0" quotePrefix="1" applyFont="1" applyAlignment="1">
      <alignment vertical="top"/>
    </xf>
    <xf numFmtId="165" fontId="20" fillId="2" borderId="3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165" fontId="20" fillId="0" borderId="39" xfId="0" applyNumberFormat="1" applyFont="1" applyFill="1" applyBorder="1" applyAlignment="1">
      <alignment horizontal="center" vertical="center"/>
    </xf>
    <xf numFmtId="0" fontId="25" fillId="0" borderId="0" xfId="2"/>
    <xf numFmtId="0" fontId="13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/>
    <xf numFmtId="0" fontId="21" fillId="0" borderId="22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29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top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/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316584</xdr:colOff>
      <xdr:row>1</xdr:row>
      <xdr:rowOff>44174</xdr:rowOff>
    </xdr:from>
    <xdr:to>
      <xdr:col>5</xdr:col>
      <xdr:colOff>36179</xdr:colOff>
      <xdr:row>4</xdr:row>
      <xdr:rowOff>386522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584" y="408609"/>
          <a:ext cx="2005595" cy="1071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hcs.ca.gov/services/medi-cal/eligibility/Documents/ACWDL2016/ACWDL16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tabSelected="1" topLeftCell="B9" workbookViewId="0">
      <selection activeCell="G17" sqref="G17:G18"/>
    </sheetView>
  </sheetViews>
  <sheetFormatPr defaultColWidth="8.85546875" defaultRowHeight="12.75" x14ac:dyDescent="0.2"/>
  <cols>
    <col min="1" max="1" width="0.28515625" hidden="1" customWidth="1"/>
    <col min="2" max="2" width="5.7109375" customWidth="1"/>
    <col min="3" max="3" width="9.140625" customWidth="1"/>
    <col min="4" max="4" width="9.85546875" customWidth="1"/>
    <col min="5" max="5" width="8.7109375" customWidth="1"/>
    <col min="6" max="6" width="9.42578125" customWidth="1"/>
    <col min="7" max="7" width="9.140625" customWidth="1"/>
    <col min="8" max="8" width="8.7109375" customWidth="1"/>
    <col min="9" max="9" width="9.7109375" customWidth="1"/>
    <col min="10" max="10" width="9.42578125" customWidth="1"/>
    <col min="11" max="11" width="9.7109375" customWidth="1"/>
    <col min="12" max="12" width="9.140625" customWidth="1"/>
    <col min="13" max="13" width="9.7109375" customWidth="1"/>
    <col min="14" max="14" width="9.140625" customWidth="1"/>
    <col min="15" max="15" width="9.7109375" customWidth="1"/>
    <col min="16" max="16" width="9" customWidth="1"/>
    <col min="17" max="17" width="9.140625" customWidth="1"/>
    <col min="18" max="18" width="8.28515625" customWidth="1"/>
    <col min="19" max="19" width="9.28515625" customWidth="1"/>
    <col min="20" max="20" width="9.140625" customWidth="1"/>
    <col min="21" max="21" width="10" customWidth="1"/>
    <col min="22" max="22" width="9.140625" customWidth="1"/>
    <col min="23" max="23" width="10.42578125" customWidth="1"/>
    <col min="24" max="24" width="9" customWidth="1"/>
    <col min="25" max="25" width="10.42578125" customWidth="1"/>
    <col min="27" max="27" width="10.42578125" bestFit="1" customWidth="1"/>
  </cols>
  <sheetData>
    <row r="1" spans="1:28" ht="29.1" customHeight="1" x14ac:dyDescent="0.2"/>
    <row r="2" spans="1:28" ht="31.35" customHeight="1" x14ac:dyDescent="0.2"/>
    <row r="5" spans="1:28" s="46" customFormat="1" ht="36" customHeight="1" x14ac:dyDescent="0.45">
      <c r="A5" s="92" t="s">
        <v>12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  <c r="U5" s="94"/>
      <c r="V5" s="94"/>
      <c r="W5" s="94"/>
      <c r="X5" s="94"/>
      <c r="Y5" s="94"/>
    </row>
    <row r="6" spans="1:28" s="46" customFormat="1" ht="19.350000000000001" customHeight="1" x14ac:dyDescent="0.3">
      <c r="A6" s="64"/>
      <c r="B6" s="116" t="s">
        <v>50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8" s="46" customFormat="1" ht="19.350000000000001" customHeight="1" x14ac:dyDescent="0.3">
      <c r="A7" s="64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8" s="46" customFormat="1" ht="15.6" customHeight="1" x14ac:dyDescent="0.3">
      <c r="A8" s="47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8" ht="7.35" customHeight="1" thickBot="1" x14ac:dyDescent="0.25"/>
    <row r="10" spans="1:28" ht="55.35" customHeight="1" x14ac:dyDescent="0.2">
      <c r="B10" s="95" t="s">
        <v>35</v>
      </c>
      <c r="C10" s="98" t="s">
        <v>13</v>
      </c>
      <c r="D10" s="99"/>
      <c r="E10" s="112" t="s">
        <v>8</v>
      </c>
      <c r="F10" s="113"/>
      <c r="G10" s="102" t="s">
        <v>49</v>
      </c>
      <c r="H10" s="98" t="s">
        <v>48</v>
      </c>
      <c r="I10" s="99"/>
      <c r="J10" s="98" t="s">
        <v>47</v>
      </c>
      <c r="K10" s="99"/>
      <c r="L10" s="98" t="s">
        <v>52</v>
      </c>
      <c r="M10" s="105"/>
      <c r="N10" s="98" t="s">
        <v>46</v>
      </c>
      <c r="O10" s="99"/>
      <c r="P10" s="108" t="s">
        <v>43</v>
      </c>
      <c r="Q10" s="109"/>
      <c r="R10" s="108" t="s">
        <v>42</v>
      </c>
      <c r="S10" s="109"/>
      <c r="T10" s="119" t="s">
        <v>51</v>
      </c>
      <c r="U10" s="120"/>
      <c r="V10" s="98" t="s">
        <v>45</v>
      </c>
      <c r="W10" s="122"/>
      <c r="X10" s="125" t="s">
        <v>44</v>
      </c>
      <c r="Y10" s="126"/>
    </row>
    <row r="11" spans="1:28" ht="12.75" hidden="1" customHeight="1" x14ac:dyDescent="0.2">
      <c r="B11" s="96"/>
      <c r="C11" s="100"/>
      <c r="D11" s="101"/>
      <c r="E11" s="114"/>
      <c r="F11" s="115"/>
      <c r="G11" s="103"/>
      <c r="H11" s="100"/>
      <c r="I11" s="101"/>
      <c r="J11" s="100"/>
      <c r="K11" s="101"/>
      <c r="L11" s="106"/>
      <c r="M11" s="107"/>
      <c r="N11" s="100"/>
      <c r="O11" s="101"/>
      <c r="P11" s="110"/>
      <c r="Q11" s="111"/>
      <c r="R11" s="110"/>
      <c r="S11" s="111"/>
      <c r="T11" s="106"/>
      <c r="U11" s="121"/>
      <c r="V11" s="123"/>
      <c r="W11" s="124"/>
      <c r="X11" s="127"/>
      <c r="Y11" s="128"/>
    </row>
    <row r="12" spans="1:28" x14ac:dyDescent="0.2">
      <c r="B12" s="96"/>
      <c r="C12" s="100"/>
      <c r="D12" s="101"/>
      <c r="E12" s="114"/>
      <c r="F12" s="115"/>
      <c r="G12" s="103"/>
      <c r="H12" s="100"/>
      <c r="I12" s="101"/>
      <c r="J12" s="100"/>
      <c r="K12" s="101"/>
      <c r="L12" s="106"/>
      <c r="M12" s="107"/>
      <c r="N12" s="100"/>
      <c r="O12" s="101"/>
      <c r="P12" s="110"/>
      <c r="Q12" s="111"/>
      <c r="R12" s="110"/>
      <c r="S12" s="111"/>
      <c r="T12" s="106"/>
      <c r="U12" s="121"/>
      <c r="V12" s="123"/>
      <c r="W12" s="124"/>
      <c r="X12" s="127"/>
      <c r="Y12" s="128"/>
    </row>
    <row r="13" spans="1:28" x14ac:dyDescent="0.2">
      <c r="B13" s="96"/>
      <c r="C13" s="100"/>
      <c r="D13" s="101"/>
      <c r="E13" s="114"/>
      <c r="F13" s="115"/>
      <c r="G13" s="103"/>
      <c r="H13" s="100"/>
      <c r="I13" s="101"/>
      <c r="J13" s="100"/>
      <c r="K13" s="101"/>
      <c r="L13" s="106"/>
      <c r="M13" s="107"/>
      <c r="N13" s="100"/>
      <c r="O13" s="101"/>
      <c r="P13" s="110"/>
      <c r="Q13" s="111"/>
      <c r="R13" s="110"/>
      <c r="S13" s="111"/>
      <c r="T13" s="106"/>
      <c r="U13" s="121"/>
      <c r="V13" s="123"/>
      <c r="W13" s="124"/>
      <c r="X13" s="127"/>
      <c r="Y13" s="128"/>
    </row>
    <row r="14" spans="1:28" ht="12.75" hidden="1" customHeight="1" x14ac:dyDescent="0.2">
      <c r="B14" s="96"/>
      <c r="C14" s="100"/>
      <c r="D14" s="101"/>
      <c r="E14" s="114"/>
      <c r="F14" s="115"/>
      <c r="G14" s="103"/>
      <c r="H14" s="100"/>
      <c r="I14" s="101"/>
      <c r="J14" s="100"/>
      <c r="K14" s="101"/>
      <c r="L14" s="106"/>
      <c r="M14" s="107"/>
      <c r="N14" s="100"/>
      <c r="O14" s="101"/>
      <c r="P14" s="110"/>
      <c r="Q14" s="111"/>
      <c r="R14" s="110"/>
      <c r="S14" s="111"/>
      <c r="T14" s="106"/>
      <c r="U14" s="121"/>
      <c r="V14" s="123"/>
      <c r="W14" s="124"/>
      <c r="X14" s="127"/>
      <c r="Y14" s="128"/>
    </row>
    <row r="15" spans="1:28" ht="39" customHeight="1" thickBot="1" x14ac:dyDescent="0.25">
      <c r="B15" s="96"/>
      <c r="C15" s="100"/>
      <c r="D15" s="101"/>
      <c r="E15" s="114"/>
      <c r="F15" s="115"/>
      <c r="G15" s="104"/>
      <c r="H15" s="100"/>
      <c r="I15" s="101"/>
      <c r="J15" s="100"/>
      <c r="K15" s="101"/>
      <c r="L15" s="106"/>
      <c r="M15" s="107"/>
      <c r="N15" s="100"/>
      <c r="O15" s="101"/>
      <c r="P15" s="110"/>
      <c r="Q15" s="111"/>
      <c r="R15" s="110"/>
      <c r="S15" s="111"/>
      <c r="T15" s="106"/>
      <c r="U15" s="121"/>
      <c r="V15" s="123"/>
      <c r="W15" s="124"/>
      <c r="X15" s="127"/>
      <c r="Y15" s="128"/>
      <c r="AA15" s="49"/>
      <c r="AB15" s="49"/>
    </row>
    <row r="16" spans="1:28" s="56" customFormat="1" ht="21.6" customHeight="1" thickBot="1" x14ac:dyDescent="0.25">
      <c r="B16" s="97"/>
      <c r="C16" s="58" t="s">
        <v>14</v>
      </c>
      <c r="D16" s="59" t="s">
        <v>15</v>
      </c>
      <c r="E16" s="60" t="s">
        <v>14</v>
      </c>
      <c r="F16" s="61" t="s">
        <v>7</v>
      </c>
      <c r="G16" s="61" t="s">
        <v>14</v>
      </c>
      <c r="H16" s="58" t="s">
        <v>14</v>
      </c>
      <c r="I16" s="62" t="s">
        <v>15</v>
      </c>
      <c r="J16" s="58" t="s">
        <v>14</v>
      </c>
      <c r="K16" s="62" t="s">
        <v>15</v>
      </c>
      <c r="L16" s="58" t="s">
        <v>14</v>
      </c>
      <c r="M16" s="59" t="s">
        <v>15</v>
      </c>
      <c r="N16" s="58" t="s">
        <v>14</v>
      </c>
      <c r="O16" s="62" t="s">
        <v>15</v>
      </c>
      <c r="P16" s="63" t="s">
        <v>14</v>
      </c>
      <c r="Q16" s="62" t="s">
        <v>15</v>
      </c>
      <c r="R16" s="63" t="s">
        <v>14</v>
      </c>
      <c r="S16" s="62" t="s">
        <v>15</v>
      </c>
      <c r="T16" s="58" t="s">
        <v>14</v>
      </c>
      <c r="U16" s="62" t="s">
        <v>15</v>
      </c>
      <c r="V16" s="58" t="s">
        <v>14</v>
      </c>
      <c r="W16" s="62" t="s">
        <v>15</v>
      </c>
      <c r="X16" s="58" t="s">
        <v>14</v>
      </c>
      <c r="Y16" s="62" t="s">
        <v>15</v>
      </c>
      <c r="AA16" s="57"/>
      <c r="AB16" s="57"/>
    </row>
    <row r="17" spans="2:30" s="65" customFormat="1" ht="35.1" customHeight="1" thickBot="1" x14ac:dyDescent="0.25">
      <c r="B17" s="75">
        <v>1</v>
      </c>
      <c r="C17" s="71">
        <v>600</v>
      </c>
      <c r="D17" s="71">
        <v>7200</v>
      </c>
      <c r="E17" s="72">
        <v>990</v>
      </c>
      <c r="F17" s="72">
        <v>11880</v>
      </c>
      <c r="G17" s="72">
        <v>1220</v>
      </c>
      <c r="H17" s="71">
        <v>1080</v>
      </c>
      <c r="I17" s="71">
        <v>12950</v>
      </c>
      <c r="J17" s="71">
        <v>1367</v>
      </c>
      <c r="K17" s="71">
        <v>16395</v>
      </c>
      <c r="L17" s="71">
        <v>1584</v>
      </c>
      <c r="M17" s="71">
        <v>19008</v>
      </c>
      <c r="N17" s="71">
        <v>2109</v>
      </c>
      <c r="O17" s="71">
        <v>25305</v>
      </c>
      <c r="P17" s="88">
        <v>2453</v>
      </c>
      <c r="Q17" s="88">
        <v>29425</v>
      </c>
      <c r="R17" s="88">
        <v>2475</v>
      </c>
      <c r="S17" s="88">
        <v>29700</v>
      </c>
      <c r="T17" s="71">
        <v>2634</v>
      </c>
      <c r="U17" s="71">
        <v>31601</v>
      </c>
      <c r="V17" s="71">
        <v>3188</v>
      </c>
      <c r="W17" s="71">
        <v>38254</v>
      </c>
      <c r="X17" s="86">
        <v>3923</v>
      </c>
      <c r="Y17" s="86">
        <v>47080</v>
      </c>
      <c r="AA17" s="66"/>
      <c r="AB17" s="67"/>
    </row>
    <row r="18" spans="2:30" s="45" customFormat="1" ht="35.1" customHeight="1" thickBot="1" x14ac:dyDescent="0.25">
      <c r="B18" s="75">
        <v>2</v>
      </c>
      <c r="C18" s="73" t="s">
        <v>5</v>
      </c>
      <c r="D18" s="71">
        <v>9000</v>
      </c>
      <c r="E18" s="72">
        <v>1335</v>
      </c>
      <c r="F18" s="72">
        <v>16020</v>
      </c>
      <c r="G18" s="74">
        <v>1645</v>
      </c>
      <c r="H18" s="71">
        <v>1456</v>
      </c>
      <c r="I18" s="71">
        <v>17462</v>
      </c>
      <c r="J18" s="71">
        <v>1843</v>
      </c>
      <c r="K18" s="71">
        <v>22108</v>
      </c>
      <c r="L18" s="71">
        <v>2136</v>
      </c>
      <c r="M18" s="71">
        <v>25632</v>
      </c>
      <c r="N18" s="71">
        <v>2844</v>
      </c>
      <c r="O18" s="71">
        <v>34123</v>
      </c>
      <c r="P18" s="88">
        <v>3319</v>
      </c>
      <c r="Q18" s="88">
        <v>39825</v>
      </c>
      <c r="R18" s="88">
        <v>3338</v>
      </c>
      <c r="S18" s="88">
        <v>40050</v>
      </c>
      <c r="T18" s="71">
        <v>3552</v>
      </c>
      <c r="U18" s="71">
        <v>42614</v>
      </c>
      <c r="V18" s="71">
        <v>4299</v>
      </c>
      <c r="W18" s="71">
        <v>51585</v>
      </c>
      <c r="X18" s="86">
        <v>5310</v>
      </c>
      <c r="Y18" s="86">
        <v>63720</v>
      </c>
      <c r="AA18" s="68"/>
      <c r="AB18" s="69"/>
      <c r="AC18" s="43"/>
      <c r="AD18" s="43"/>
    </row>
    <row r="19" spans="2:30" s="45" customFormat="1" ht="35.1" customHeight="1" thickBot="1" x14ac:dyDescent="0.25">
      <c r="B19" s="75">
        <v>3</v>
      </c>
      <c r="C19" s="71">
        <v>934</v>
      </c>
      <c r="D19" s="71">
        <v>11208</v>
      </c>
      <c r="E19" s="72">
        <v>1680</v>
      </c>
      <c r="F19" s="72">
        <v>20160</v>
      </c>
      <c r="G19" s="72" t="s">
        <v>19</v>
      </c>
      <c r="H19" s="71">
        <v>1832</v>
      </c>
      <c r="I19" s="71">
        <v>21975</v>
      </c>
      <c r="J19" s="71">
        <v>2319</v>
      </c>
      <c r="K19" s="71">
        <v>27821</v>
      </c>
      <c r="L19" s="71">
        <v>2688</v>
      </c>
      <c r="M19" s="71">
        <v>32256</v>
      </c>
      <c r="N19" s="71">
        <v>3579</v>
      </c>
      <c r="O19" s="71">
        <v>42941</v>
      </c>
      <c r="P19" s="88">
        <v>4186</v>
      </c>
      <c r="Q19" s="88">
        <v>50225</v>
      </c>
      <c r="R19" s="88">
        <v>4200</v>
      </c>
      <c r="S19" s="88">
        <v>50400</v>
      </c>
      <c r="T19" s="71">
        <v>4469</v>
      </c>
      <c r="U19" s="71">
        <v>53626</v>
      </c>
      <c r="V19" s="71">
        <v>5410</v>
      </c>
      <c r="W19" s="71">
        <v>64916</v>
      </c>
      <c r="X19" s="86">
        <v>6697</v>
      </c>
      <c r="Y19" s="86">
        <v>80360</v>
      </c>
      <c r="AA19" s="68"/>
      <c r="AB19" s="69"/>
      <c r="AC19" s="43"/>
      <c r="AD19" s="43"/>
    </row>
    <row r="20" spans="2:30" s="45" customFormat="1" ht="35.1" customHeight="1" thickBot="1" x14ac:dyDescent="0.25">
      <c r="B20" s="75">
        <v>4</v>
      </c>
      <c r="C20" s="71">
        <v>1100</v>
      </c>
      <c r="D20" s="71">
        <v>13200</v>
      </c>
      <c r="E20" s="72">
        <v>2025</v>
      </c>
      <c r="F20" s="72">
        <v>24300</v>
      </c>
      <c r="G20" s="72" t="s">
        <v>19</v>
      </c>
      <c r="H20" s="71">
        <v>2208</v>
      </c>
      <c r="I20" s="71">
        <v>26487</v>
      </c>
      <c r="J20" s="71">
        <v>2795</v>
      </c>
      <c r="K20" s="71">
        <v>33534</v>
      </c>
      <c r="L20" s="71">
        <v>3240</v>
      </c>
      <c r="M20" s="71">
        <v>38880</v>
      </c>
      <c r="N20" s="71">
        <v>4314</v>
      </c>
      <c r="O20" s="71">
        <v>51759</v>
      </c>
      <c r="P20" s="88">
        <v>5053</v>
      </c>
      <c r="Q20" s="88">
        <v>60625</v>
      </c>
      <c r="R20" s="88">
        <v>5063</v>
      </c>
      <c r="S20" s="88">
        <v>60750</v>
      </c>
      <c r="T20" s="71">
        <v>5387</v>
      </c>
      <c r="U20" s="71">
        <v>64638</v>
      </c>
      <c r="V20" s="71">
        <v>6521</v>
      </c>
      <c r="W20" s="71">
        <v>78246</v>
      </c>
      <c r="X20" s="86">
        <v>8083</v>
      </c>
      <c r="Y20" s="86">
        <v>97000</v>
      </c>
      <c r="AA20" s="68"/>
      <c r="AB20" s="69"/>
      <c r="AC20" s="43"/>
      <c r="AD20" s="43"/>
    </row>
    <row r="21" spans="2:30" s="45" customFormat="1" ht="35.1" customHeight="1" thickBot="1" x14ac:dyDescent="0.25">
      <c r="B21" s="75">
        <v>5</v>
      </c>
      <c r="C21" s="71">
        <v>1259</v>
      </c>
      <c r="D21" s="71">
        <v>15108</v>
      </c>
      <c r="E21" s="72">
        <v>2370</v>
      </c>
      <c r="F21" s="72">
        <v>28440</v>
      </c>
      <c r="G21" s="72" t="s">
        <v>19</v>
      </c>
      <c r="H21" s="71">
        <v>2584</v>
      </c>
      <c r="I21" s="71">
        <v>31000</v>
      </c>
      <c r="J21" s="71">
        <v>3271</v>
      </c>
      <c r="K21" s="71">
        <v>39248</v>
      </c>
      <c r="L21" s="71">
        <v>3792</v>
      </c>
      <c r="M21" s="71">
        <v>45504</v>
      </c>
      <c r="N21" s="71">
        <v>5049</v>
      </c>
      <c r="O21" s="71">
        <v>60578</v>
      </c>
      <c r="P21" s="88">
        <v>5919</v>
      </c>
      <c r="Q21" s="88">
        <v>71025</v>
      </c>
      <c r="R21" s="88">
        <v>5925</v>
      </c>
      <c r="S21" s="88">
        <v>71100</v>
      </c>
      <c r="T21" s="71">
        <v>6305</v>
      </c>
      <c r="U21" s="71">
        <v>75651</v>
      </c>
      <c r="V21" s="71">
        <v>7632</v>
      </c>
      <c r="W21" s="71">
        <v>91577</v>
      </c>
      <c r="X21" s="86">
        <v>9470</v>
      </c>
      <c r="Y21" s="86">
        <v>113640</v>
      </c>
      <c r="AA21" s="68"/>
      <c r="AB21" s="69"/>
      <c r="AC21" s="43"/>
      <c r="AD21" s="43"/>
    </row>
    <row r="22" spans="2:30" s="45" customFormat="1" ht="35.1" customHeight="1" thickBot="1" x14ac:dyDescent="0.25">
      <c r="B22" s="75">
        <v>6</v>
      </c>
      <c r="C22" s="71">
        <v>1417</v>
      </c>
      <c r="D22" s="71">
        <v>17004</v>
      </c>
      <c r="E22" s="72">
        <v>2715</v>
      </c>
      <c r="F22" s="72">
        <v>32580</v>
      </c>
      <c r="G22" s="72" t="s">
        <v>19</v>
      </c>
      <c r="H22" s="71">
        <v>2960</v>
      </c>
      <c r="I22" s="71">
        <v>35513</v>
      </c>
      <c r="J22" s="71">
        <v>3747</v>
      </c>
      <c r="K22" s="71">
        <v>44961</v>
      </c>
      <c r="L22" s="71">
        <v>4344</v>
      </c>
      <c r="M22" s="71">
        <v>52128</v>
      </c>
      <c r="N22" s="71">
        <v>5783</v>
      </c>
      <c r="O22" s="71">
        <v>69396</v>
      </c>
      <c r="P22" s="88">
        <v>6786</v>
      </c>
      <c r="Q22" s="88">
        <v>81425</v>
      </c>
      <c r="R22" s="88">
        <v>6788</v>
      </c>
      <c r="S22" s="88">
        <v>81450</v>
      </c>
      <c r="T22" s="71">
        <v>7222</v>
      </c>
      <c r="U22" s="71">
        <v>86663</v>
      </c>
      <c r="V22" s="71">
        <v>8743</v>
      </c>
      <c r="W22" s="71">
        <v>104908</v>
      </c>
      <c r="X22" s="86">
        <v>10857</v>
      </c>
      <c r="Y22" s="86">
        <v>130280</v>
      </c>
      <c r="AA22" s="68"/>
      <c r="AB22" s="69"/>
      <c r="AC22" s="43"/>
      <c r="AD22" s="43"/>
    </row>
    <row r="23" spans="2:30" ht="7.5" customHeight="1" x14ac:dyDescent="0.2">
      <c r="AA23" s="49"/>
      <c r="AB23" s="49"/>
      <c r="AC23" s="29"/>
      <c r="AD23" s="29"/>
    </row>
    <row r="24" spans="2:30" ht="18.600000000000001" customHeight="1" x14ac:dyDescent="0.2">
      <c r="AA24" s="49"/>
      <c r="AB24" s="49"/>
      <c r="AC24" s="48"/>
      <c r="AD24" s="48"/>
    </row>
    <row r="25" spans="2:30" ht="18.600000000000001" customHeight="1" x14ac:dyDescent="0.2">
      <c r="AA25" s="49"/>
      <c r="AB25" s="49"/>
      <c r="AC25" s="48"/>
      <c r="AD25" s="48"/>
    </row>
    <row r="26" spans="2:30" ht="7.5" customHeight="1" x14ac:dyDescent="0.2">
      <c r="AA26" s="49"/>
      <c r="AB26" s="49"/>
      <c r="AC26" s="48"/>
      <c r="AD26" s="48"/>
    </row>
    <row r="27" spans="2:30" s="90" customFormat="1" ht="30.6" customHeight="1" x14ac:dyDescent="0.2">
      <c r="B27" s="118" t="s">
        <v>54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2:30" s="42" customFormat="1" ht="30.6" customHeight="1" x14ac:dyDescent="0.2">
      <c r="B28" s="91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2:30" s="44" customFormat="1" ht="8.25" customHeight="1" x14ac:dyDescent="0.25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50"/>
    </row>
    <row r="30" spans="2:30" s="44" customFormat="1" ht="17.45" customHeight="1" x14ac:dyDescent="0.25">
      <c r="B30" s="85" t="s">
        <v>6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76"/>
      <c r="O30" s="76"/>
      <c r="P30" s="76"/>
      <c r="Q30" s="76"/>
      <c r="R30" s="76"/>
      <c r="S30" s="76"/>
      <c r="T30" s="76"/>
      <c r="U30" s="76"/>
      <c r="V30" s="76"/>
      <c r="W30" s="50"/>
    </row>
    <row r="31" spans="2:30" s="42" customFormat="1" ht="7.5" customHeight="1" x14ac:dyDescent="0.2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51"/>
    </row>
    <row r="32" spans="2:30" s="42" customFormat="1" ht="35.1" customHeight="1" x14ac:dyDescent="0.2">
      <c r="B32" s="118" t="s">
        <v>1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</row>
    <row r="33" spans="2:25" ht="6.75" customHeight="1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9"/>
      <c r="V33" s="79"/>
    </row>
    <row r="34" spans="2:25" ht="6.75" customHeight="1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9"/>
      <c r="V34" s="79"/>
    </row>
    <row r="35" spans="2:25" ht="6.75" customHeight="1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  <c r="V35" s="79"/>
    </row>
    <row r="36" spans="2:25" ht="18" customHeight="1" x14ac:dyDescent="0.25">
      <c r="B36" s="80" t="s">
        <v>16</v>
      </c>
      <c r="C36" s="77"/>
      <c r="D36" s="77"/>
      <c r="E36" s="77"/>
      <c r="F36" s="77"/>
      <c r="G36" s="77" t="s">
        <v>25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53"/>
      <c r="X36" s="53"/>
      <c r="Y36" s="53"/>
    </row>
    <row r="37" spans="2:25" ht="16.350000000000001" customHeight="1" x14ac:dyDescent="0.25">
      <c r="B37" s="81" t="s">
        <v>17</v>
      </c>
      <c r="C37" s="82" t="s">
        <v>9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53"/>
      <c r="X37" s="53"/>
      <c r="Y37" s="53"/>
    </row>
    <row r="38" spans="2:25" ht="16.350000000000001" customHeight="1" x14ac:dyDescent="0.25">
      <c r="B38" s="81" t="s">
        <v>17</v>
      </c>
      <c r="C38" s="82" t="s">
        <v>10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53"/>
      <c r="X38" s="53"/>
      <c r="Y38" s="53"/>
    </row>
    <row r="39" spans="2:25" ht="16.350000000000001" customHeight="1" x14ac:dyDescent="0.25">
      <c r="B39" s="81" t="s">
        <v>17</v>
      </c>
      <c r="C39" s="77" t="s">
        <v>11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53"/>
      <c r="X39" s="53"/>
      <c r="Y39" s="53"/>
    </row>
    <row r="40" spans="2:25" ht="16.350000000000001" customHeight="1" x14ac:dyDescent="0.25">
      <c r="B40" s="81" t="s">
        <v>17</v>
      </c>
      <c r="C40" s="82" t="s">
        <v>0</v>
      </c>
      <c r="D40" s="77"/>
      <c r="E40" s="77"/>
      <c r="F40" s="77"/>
      <c r="G40" s="77"/>
      <c r="H40" s="77"/>
      <c r="I40" s="77"/>
      <c r="J40" s="83"/>
      <c r="K40" s="77"/>
      <c r="L40" s="77"/>
      <c r="M40" s="77"/>
      <c r="N40" s="77"/>
      <c r="O40" s="77"/>
      <c r="P40" s="77"/>
      <c r="Q40" s="77"/>
      <c r="R40" s="84"/>
      <c r="S40" s="77"/>
      <c r="T40" s="77"/>
      <c r="U40" s="77"/>
      <c r="V40" s="77"/>
      <c r="W40" s="53"/>
      <c r="X40" s="53"/>
      <c r="Y40" s="53"/>
    </row>
    <row r="41" spans="2:25" ht="15.75" x14ac:dyDescent="0.25">
      <c r="B41" s="81" t="s">
        <v>17</v>
      </c>
      <c r="C41" s="89" t="s">
        <v>53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3"/>
      <c r="X41" s="53"/>
      <c r="Y41" s="53"/>
    </row>
    <row r="42" spans="2:25" x14ac:dyDescent="0.2">
      <c r="B42" s="54"/>
      <c r="C42" s="55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2:25" x14ac:dyDescent="0.2">
      <c r="B43" s="54"/>
      <c r="C43" s="55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2:25" x14ac:dyDescent="0.2">
      <c r="B44" s="54"/>
      <c r="C44" s="55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2:25" x14ac:dyDescent="0.2">
      <c r="B45" s="54"/>
      <c r="C45" s="55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2:25" x14ac:dyDescent="0.2">
      <c r="B46" s="54"/>
      <c r="C46" s="55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2:25" x14ac:dyDescent="0.2">
      <c r="B47" s="54"/>
      <c r="C47" s="5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2:25" x14ac:dyDescent="0.2">
      <c r="B48" s="54"/>
      <c r="C48" s="55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2:25" x14ac:dyDescent="0.2">
      <c r="B49" s="54"/>
      <c r="C49" s="55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2:25" x14ac:dyDescent="0.2">
      <c r="B50" s="54"/>
      <c r="C50" s="55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2:25" x14ac:dyDescent="0.2">
      <c r="B51" s="54"/>
      <c r="C51" s="55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2:25" x14ac:dyDescent="0.2">
      <c r="B52" s="54"/>
      <c r="C52" s="55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2:25" x14ac:dyDescent="0.2">
      <c r="B53" s="117" t="s">
        <v>55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</row>
    <row r="54" spans="2:25" x14ac:dyDescent="0.2">
      <c r="B54" s="117" t="s">
        <v>20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</row>
  </sheetData>
  <mergeCells count="19">
    <mergeCell ref="B53:Y53"/>
    <mergeCell ref="B54:Y54"/>
    <mergeCell ref="B32:W32"/>
    <mergeCell ref="T10:U15"/>
    <mergeCell ref="V10:W15"/>
    <mergeCell ref="X10:Y15"/>
    <mergeCell ref="R10:S15"/>
    <mergeCell ref="B27:Y27"/>
    <mergeCell ref="A5:Y5"/>
    <mergeCell ref="B10:B16"/>
    <mergeCell ref="C10:D15"/>
    <mergeCell ref="G10:G15"/>
    <mergeCell ref="H10:I15"/>
    <mergeCell ref="J10:K15"/>
    <mergeCell ref="L10:M15"/>
    <mergeCell ref="N10:O15"/>
    <mergeCell ref="P10:Q15"/>
    <mergeCell ref="E10:F15"/>
    <mergeCell ref="B6:Y6"/>
  </mergeCells>
  <phoneticPr fontId="32" type="noConversion"/>
  <hyperlinks>
    <hyperlink ref="C41" r:id="rId1"/>
  </hyperlinks>
  <pageMargins left="0.25" right="0" top="0.25" bottom="0.25" header="0.3" footer="0.3"/>
  <pageSetup paperSize="5" scale="56" orientation="landscape" r:id="rId2"/>
  <headerFooter alignWithMargins="0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opLeftCell="B4" workbookViewId="0">
      <selection activeCell="Q13" sqref="Q13"/>
    </sheetView>
  </sheetViews>
  <sheetFormatPr defaultColWidth="8.85546875" defaultRowHeight="12.75" x14ac:dyDescent="0.2"/>
  <cols>
    <col min="1" max="1" width="9.140625" hidden="1" customWidth="1"/>
    <col min="2" max="2" width="5.7109375" customWidth="1"/>
    <col min="3" max="4" width="7.140625" customWidth="1"/>
    <col min="5" max="5" width="8" customWidth="1"/>
    <col min="6" max="6" width="8.42578125" customWidth="1"/>
    <col min="7" max="18" width="8" customWidth="1"/>
    <col min="19" max="19" width="8.42578125" customWidth="1"/>
  </cols>
  <sheetData>
    <row r="1" spans="1:29" hidden="1" x14ac:dyDescent="0.2"/>
    <row r="2" spans="1:29" hidden="1" x14ac:dyDescent="0.2"/>
    <row r="3" spans="1:29" hidden="1" x14ac:dyDescent="0.2"/>
    <row r="4" spans="1:29" ht="18" x14ac:dyDescent="0.25">
      <c r="A4" s="148" t="s">
        <v>37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50"/>
      <c r="T4" s="150"/>
      <c r="U4" s="150"/>
      <c r="V4" s="150"/>
      <c r="W4" s="150"/>
      <c r="X4" s="150"/>
    </row>
    <row r="5" spans="1:29" ht="13.5" thickBot="1" x14ac:dyDescent="0.25"/>
    <row r="6" spans="1:29" ht="38.25" customHeight="1" thickTop="1" x14ac:dyDescent="0.2">
      <c r="B6" s="154" t="s">
        <v>35</v>
      </c>
      <c r="C6" s="157" t="s">
        <v>27</v>
      </c>
      <c r="D6" s="131"/>
      <c r="E6" s="146" t="s">
        <v>26</v>
      </c>
      <c r="F6" s="131" t="s">
        <v>18</v>
      </c>
      <c r="G6" s="157" t="s">
        <v>33</v>
      </c>
      <c r="H6" s="131"/>
      <c r="I6" s="157" t="s">
        <v>22</v>
      </c>
      <c r="J6" s="131"/>
      <c r="K6" s="140" t="s">
        <v>34</v>
      </c>
      <c r="L6" s="161"/>
      <c r="M6" s="157" t="s">
        <v>29</v>
      </c>
      <c r="N6" s="131"/>
      <c r="O6" s="138" t="s">
        <v>38</v>
      </c>
      <c r="P6" s="131"/>
      <c r="Q6" s="138" t="s">
        <v>40</v>
      </c>
      <c r="R6" s="131"/>
      <c r="S6" s="140" t="s">
        <v>30</v>
      </c>
      <c r="T6" s="151"/>
      <c r="U6" s="140" t="s">
        <v>36</v>
      </c>
      <c r="V6" s="141"/>
      <c r="W6" s="140" t="s">
        <v>31</v>
      </c>
      <c r="X6" s="151"/>
    </row>
    <row r="7" spans="1:29" ht="12.75" hidden="1" customHeight="1" x14ac:dyDescent="0.2">
      <c r="B7" s="155"/>
      <c r="C7" s="158"/>
      <c r="D7" s="132"/>
      <c r="E7" s="147"/>
      <c r="F7" s="132"/>
      <c r="G7" s="158"/>
      <c r="H7" s="132"/>
      <c r="I7" s="158"/>
      <c r="J7" s="132"/>
      <c r="K7" s="152"/>
      <c r="L7" s="162"/>
      <c r="M7" s="158"/>
      <c r="N7" s="132"/>
      <c r="O7" s="139"/>
      <c r="P7" s="132"/>
      <c r="Q7" s="139"/>
      <c r="R7" s="132"/>
      <c r="S7" s="152"/>
      <c r="T7" s="153"/>
      <c r="U7" s="142"/>
      <c r="V7" s="143"/>
      <c r="W7" s="152"/>
      <c r="X7" s="153"/>
    </row>
    <row r="8" spans="1:29" x14ac:dyDescent="0.2">
      <c r="B8" s="155"/>
      <c r="C8" s="158"/>
      <c r="D8" s="132"/>
      <c r="E8" s="147"/>
      <c r="F8" s="132"/>
      <c r="G8" s="158"/>
      <c r="H8" s="132"/>
      <c r="I8" s="158"/>
      <c r="J8" s="132"/>
      <c r="K8" s="152"/>
      <c r="L8" s="162"/>
      <c r="M8" s="158"/>
      <c r="N8" s="132"/>
      <c r="O8" s="139"/>
      <c r="P8" s="132"/>
      <c r="Q8" s="139"/>
      <c r="R8" s="132"/>
      <c r="S8" s="152"/>
      <c r="T8" s="153"/>
      <c r="U8" s="142"/>
      <c r="V8" s="143"/>
      <c r="W8" s="152"/>
      <c r="X8" s="153"/>
    </row>
    <row r="9" spans="1:29" x14ac:dyDescent="0.2">
      <c r="B9" s="155"/>
      <c r="C9" s="158"/>
      <c r="D9" s="132"/>
      <c r="E9" s="147"/>
      <c r="F9" s="132"/>
      <c r="G9" s="158"/>
      <c r="H9" s="132"/>
      <c r="I9" s="158"/>
      <c r="J9" s="132"/>
      <c r="K9" s="152"/>
      <c r="L9" s="162"/>
      <c r="M9" s="158"/>
      <c r="N9" s="132"/>
      <c r="O9" s="139"/>
      <c r="P9" s="132"/>
      <c r="Q9" s="139"/>
      <c r="R9" s="132"/>
      <c r="S9" s="152"/>
      <c r="T9" s="153"/>
      <c r="U9" s="142"/>
      <c r="V9" s="143"/>
      <c r="W9" s="152"/>
      <c r="X9" s="153"/>
    </row>
    <row r="10" spans="1:29" ht="12.75" hidden="1" customHeight="1" x14ac:dyDescent="0.2">
      <c r="B10" s="155"/>
      <c r="C10" s="158"/>
      <c r="D10" s="132"/>
      <c r="E10" s="147"/>
      <c r="F10" s="132"/>
      <c r="G10" s="158"/>
      <c r="H10" s="132"/>
      <c r="I10" s="158"/>
      <c r="J10" s="132"/>
      <c r="K10" s="152"/>
      <c r="L10" s="162"/>
      <c r="M10" s="158"/>
      <c r="N10" s="132"/>
      <c r="O10" s="139"/>
      <c r="P10" s="132"/>
      <c r="Q10" s="139"/>
      <c r="R10" s="132"/>
      <c r="S10" s="152"/>
      <c r="T10" s="153"/>
      <c r="U10" s="142"/>
      <c r="V10" s="143"/>
      <c r="W10" s="152"/>
      <c r="X10" s="153"/>
    </row>
    <row r="11" spans="1:29" x14ac:dyDescent="0.2">
      <c r="B11" s="155"/>
      <c r="C11" s="158"/>
      <c r="D11" s="132"/>
      <c r="E11" s="147"/>
      <c r="F11" s="132"/>
      <c r="G11" s="159"/>
      <c r="H11" s="160"/>
      <c r="I11" s="158"/>
      <c r="J11" s="132"/>
      <c r="K11" s="152"/>
      <c r="L11" s="162"/>
      <c r="M11" s="159"/>
      <c r="N11" s="160"/>
      <c r="O11" s="139"/>
      <c r="P11" s="132"/>
      <c r="Q11" s="139"/>
      <c r="R11" s="132"/>
      <c r="S11" s="152"/>
      <c r="T11" s="153"/>
      <c r="U11" s="144"/>
      <c r="V11" s="145"/>
      <c r="W11" s="152"/>
      <c r="X11" s="153"/>
    </row>
    <row r="12" spans="1:29" ht="18.95" customHeight="1" thickBot="1" x14ac:dyDescent="0.25">
      <c r="B12" s="156"/>
      <c r="C12" s="27" t="s">
        <v>14</v>
      </c>
      <c r="D12" s="23" t="s">
        <v>15</v>
      </c>
      <c r="E12" s="28" t="s">
        <v>14</v>
      </c>
      <c r="F12" s="26" t="s">
        <v>14</v>
      </c>
      <c r="G12" s="2" t="s">
        <v>14</v>
      </c>
      <c r="H12" s="3" t="s">
        <v>15</v>
      </c>
      <c r="I12" s="2" t="s">
        <v>14</v>
      </c>
      <c r="J12" s="4" t="s">
        <v>15</v>
      </c>
      <c r="K12" s="5" t="s">
        <v>14</v>
      </c>
      <c r="L12" s="6" t="s">
        <v>15</v>
      </c>
      <c r="M12" s="5" t="s">
        <v>14</v>
      </c>
      <c r="N12" s="4" t="s">
        <v>15</v>
      </c>
      <c r="O12" s="7" t="s">
        <v>14</v>
      </c>
      <c r="P12" s="4" t="s">
        <v>15</v>
      </c>
      <c r="Q12" s="7" t="s">
        <v>14</v>
      </c>
      <c r="R12" s="4" t="s">
        <v>15</v>
      </c>
      <c r="S12" s="5" t="s">
        <v>14</v>
      </c>
      <c r="T12" s="4" t="s">
        <v>15</v>
      </c>
      <c r="U12" s="5" t="s">
        <v>14</v>
      </c>
      <c r="V12" s="4" t="s">
        <v>15</v>
      </c>
      <c r="W12" s="5" t="s">
        <v>14</v>
      </c>
      <c r="X12" s="4" t="s">
        <v>15</v>
      </c>
    </row>
    <row r="13" spans="1:29" ht="18.95" customHeight="1" thickBot="1" x14ac:dyDescent="0.25">
      <c r="B13" s="30">
        <v>1</v>
      </c>
      <c r="C13" s="10">
        <v>600</v>
      </c>
      <c r="D13" s="24">
        <v>7200</v>
      </c>
      <c r="E13" s="33">
        <v>972.5</v>
      </c>
      <c r="F13" s="35">
        <v>1188</v>
      </c>
      <c r="G13" s="8">
        <f>(E13*1.14)</f>
        <v>1108.6499999999999</v>
      </c>
      <c r="H13" s="9">
        <f t="shared" ref="H13:H18" si="0">G13*12</f>
        <v>13303.8</v>
      </c>
      <c r="I13" s="10">
        <f t="shared" ref="I13:I18" si="1">E13*1.38</f>
        <v>1342.05</v>
      </c>
      <c r="J13" s="11">
        <f t="shared" ref="J13:J18" si="2">I13*12</f>
        <v>16104.599999999999</v>
      </c>
      <c r="K13" s="10">
        <f t="shared" ref="K13:K18" si="3">E13*1.6</f>
        <v>1556</v>
      </c>
      <c r="L13" s="11">
        <f t="shared" ref="L13:L18" si="4">K13*12</f>
        <v>18672</v>
      </c>
      <c r="M13" s="10">
        <f t="shared" ref="M13:M18" si="5">E13*2.13</f>
        <v>2071.4249999999997</v>
      </c>
      <c r="N13" s="11">
        <f t="shared" ref="N13:N18" si="6">M13*12</f>
        <v>24857.1</v>
      </c>
      <c r="O13" s="10">
        <v>2395</v>
      </c>
      <c r="P13" s="11">
        <f t="shared" ref="P13:P18" si="7">O13*12</f>
        <v>28740</v>
      </c>
      <c r="Q13" s="10">
        <f t="shared" ref="Q13:Q18" si="8">E13*2.5</f>
        <v>2431.25</v>
      </c>
      <c r="R13" s="11">
        <f t="shared" ref="R13:R18" si="9">Q13*12</f>
        <v>29175</v>
      </c>
      <c r="S13" s="10">
        <f t="shared" ref="S13:S18" si="10">E13*2.66</f>
        <v>2586.8500000000004</v>
      </c>
      <c r="T13" s="21">
        <f t="shared" ref="T13:T18" si="11">S13*12</f>
        <v>31042.200000000004</v>
      </c>
      <c r="U13" s="22">
        <f t="shared" ref="U13:U18" si="12">E13*3.22</f>
        <v>3131.4500000000003</v>
      </c>
      <c r="V13" s="11">
        <f t="shared" ref="V13:X18" si="13">U13*12</f>
        <v>37577.4</v>
      </c>
      <c r="W13" s="10">
        <v>3832</v>
      </c>
      <c r="X13" s="11">
        <f t="shared" si="13"/>
        <v>45984</v>
      </c>
    </row>
    <row r="14" spans="1:29" ht="18.95" customHeight="1" thickBot="1" x14ac:dyDescent="0.25">
      <c r="B14" s="31">
        <v>2</v>
      </c>
      <c r="C14" s="32">
        <v>750</v>
      </c>
      <c r="D14" s="25">
        <v>9000</v>
      </c>
      <c r="E14" s="34">
        <v>1310.83</v>
      </c>
      <c r="F14" s="36" t="s">
        <v>32</v>
      </c>
      <c r="G14" s="8">
        <f>E14*1.14</f>
        <v>1494.3461999999997</v>
      </c>
      <c r="H14" s="9">
        <f t="shared" si="0"/>
        <v>17932.154399999996</v>
      </c>
      <c r="I14" s="10">
        <f t="shared" si="1"/>
        <v>1808.9453999999998</v>
      </c>
      <c r="J14" s="11">
        <f t="shared" si="2"/>
        <v>21707.344799999999</v>
      </c>
      <c r="K14" s="10">
        <f t="shared" si="3"/>
        <v>2097.328</v>
      </c>
      <c r="L14" s="11">
        <f t="shared" si="4"/>
        <v>25167.936000000002</v>
      </c>
      <c r="M14" s="10">
        <f t="shared" si="5"/>
        <v>2792.0678999999996</v>
      </c>
      <c r="N14" s="11">
        <f t="shared" si="6"/>
        <v>33504.814799999993</v>
      </c>
      <c r="O14" s="10">
        <v>3233</v>
      </c>
      <c r="P14" s="11">
        <f t="shared" si="7"/>
        <v>38796</v>
      </c>
      <c r="Q14" s="10">
        <f t="shared" si="8"/>
        <v>3277.0749999999998</v>
      </c>
      <c r="R14" s="11">
        <f t="shared" si="9"/>
        <v>39324.899999999994</v>
      </c>
      <c r="S14" s="10">
        <f t="shared" si="10"/>
        <v>3486.8078</v>
      </c>
      <c r="T14" s="21">
        <f t="shared" si="11"/>
        <v>41841.693599999999</v>
      </c>
      <c r="U14" s="22">
        <f t="shared" si="12"/>
        <v>4220.8725999999997</v>
      </c>
      <c r="V14" s="11">
        <f t="shared" si="13"/>
        <v>50650.4712</v>
      </c>
      <c r="W14" s="10">
        <v>5172</v>
      </c>
      <c r="X14" s="11">
        <f t="shared" si="13"/>
        <v>62064</v>
      </c>
      <c r="AB14" s="29"/>
      <c r="AC14" s="29"/>
    </row>
    <row r="15" spans="1:29" ht="18.95" customHeight="1" thickBot="1" x14ac:dyDescent="0.25">
      <c r="B15" s="31">
        <v>3</v>
      </c>
      <c r="C15" s="32">
        <v>934</v>
      </c>
      <c r="D15" s="25">
        <v>11208</v>
      </c>
      <c r="E15" s="34">
        <v>1649.17</v>
      </c>
      <c r="F15" s="37" t="s">
        <v>19</v>
      </c>
      <c r="G15" s="8">
        <f>E15*1.14</f>
        <v>1880.0537999999999</v>
      </c>
      <c r="H15" s="9">
        <f t="shared" si="0"/>
        <v>22560.6456</v>
      </c>
      <c r="I15" s="10">
        <f t="shared" si="1"/>
        <v>2275.8546000000001</v>
      </c>
      <c r="J15" s="11">
        <f t="shared" si="2"/>
        <v>27310.2552</v>
      </c>
      <c r="K15" s="10">
        <f t="shared" si="3"/>
        <v>2638.6720000000005</v>
      </c>
      <c r="L15" s="11">
        <f t="shared" si="4"/>
        <v>31664.064000000006</v>
      </c>
      <c r="M15" s="10">
        <f t="shared" si="5"/>
        <v>3512.7321000000002</v>
      </c>
      <c r="N15" s="11">
        <f t="shared" si="6"/>
        <v>42152.785199999998</v>
      </c>
      <c r="O15" s="10">
        <v>4070</v>
      </c>
      <c r="P15" s="11">
        <f t="shared" si="7"/>
        <v>48840</v>
      </c>
      <c r="Q15" s="10">
        <f t="shared" si="8"/>
        <v>4122.9250000000002</v>
      </c>
      <c r="R15" s="11">
        <f t="shared" si="9"/>
        <v>49475.100000000006</v>
      </c>
      <c r="S15" s="10">
        <f t="shared" si="10"/>
        <v>4386.7922000000008</v>
      </c>
      <c r="T15" s="21">
        <f t="shared" si="11"/>
        <v>52641.506400000013</v>
      </c>
      <c r="U15" s="22">
        <f t="shared" si="12"/>
        <v>5310.3274000000001</v>
      </c>
      <c r="V15" s="11">
        <f t="shared" si="13"/>
        <v>63723.928800000002</v>
      </c>
      <c r="W15" s="10">
        <v>6512</v>
      </c>
      <c r="X15" s="11">
        <f t="shared" si="13"/>
        <v>78144</v>
      </c>
      <c r="AB15" s="29"/>
      <c r="AC15" s="29"/>
    </row>
    <row r="16" spans="1:29" ht="18.95" customHeight="1" thickBot="1" x14ac:dyDescent="0.25">
      <c r="B16" s="31">
        <v>4</v>
      </c>
      <c r="C16" s="32">
        <v>1100</v>
      </c>
      <c r="D16" s="25">
        <v>13200</v>
      </c>
      <c r="E16" s="34">
        <v>1987.5</v>
      </c>
      <c r="F16" s="38" t="s">
        <v>19</v>
      </c>
      <c r="G16" s="8">
        <f>E16*1.14</f>
        <v>2265.75</v>
      </c>
      <c r="H16" s="9">
        <f t="shared" si="0"/>
        <v>27189</v>
      </c>
      <c r="I16" s="10">
        <f t="shared" si="1"/>
        <v>2742.75</v>
      </c>
      <c r="J16" s="11">
        <f t="shared" si="2"/>
        <v>32913</v>
      </c>
      <c r="K16" s="10">
        <f t="shared" si="3"/>
        <v>3180</v>
      </c>
      <c r="L16" s="11">
        <f t="shared" si="4"/>
        <v>38160</v>
      </c>
      <c r="M16" s="10">
        <f t="shared" si="5"/>
        <v>4233.375</v>
      </c>
      <c r="N16" s="11">
        <f t="shared" si="6"/>
        <v>50800.5</v>
      </c>
      <c r="O16" s="10">
        <v>4908</v>
      </c>
      <c r="P16" s="11">
        <f t="shared" si="7"/>
        <v>58896</v>
      </c>
      <c r="Q16" s="10">
        <f t="shared" si="8"/>
        <v>4968.75</v>
      </c>
      <c r="R16" s="11">
        <f t="shared" si="9"/>
        <v>59625</v>
      </c>
      <c r="S16" s="10">
        <f t="shared" si="10"/>
        <v>5286.75</v>
      </c>
      <c r="T16" s="21">
        <f t="shared" si="11"/>
        <v>63441</v>
      </c>
      <c r="U16" s="22">
        <f t="shared" si="12"/>
        <v>6399.75</v>
      </c>
      <c r="V16" s="11">
        <f t="shared" si="13"/>
        <v>76797</v>
      </c>
      <c r="W16" s="10">
        <v>7852</v>
      </c>
      <c r="X16" s="11">
        <f t="shared" si="13"/>
        <v>94224</v>
      </c>
      <c r="AB16" s="29"/>
      <c r="AC16" s="29"/>
    </row>
    <row r="17" spans="2:29" ht="18.95" customHeight="1" thickBot="1" x14ac:dyDescent="0.25">
      <c r="B17" s="31">
        <v>5</v>
      </c>
      <c r="C17" s="32">
        <v>1259</v>
      </c>
      <c r="D17" s="25">
        <v>15108</v>
      </c>
      <c r="E17" s="34">
        <v>2325.83</v>
      </c>
      <c r="F17" s="39" t="s">
        <v>19</v>
      </c>
      <c r="G17" s="8">
        <f>E17*1.14</f>
        <v>2651.4461999999999</v>
      </c>
      <c r="H17" s="9">
        <f t="shared" si="0"/>
        <v>31817.354399999997</v>
      </c>
      <c r="I17" s="10">
        <f t="shared" si="1"/>
        <v>3209.6453999999994</v>
      </c>
      <c r="J17" s="11">
        <f t="shared" si="2"/>
        <v>38515.744799999993</v>
      </c>
      <c r="K17" s="10">
        <f t="shared" si="3"/>
        <v>3721.328</v>
      </c>
      <c r="L17" s="11">
        <f t="shared" si="4"/>
        <v>44655.936000000002</v>
      </c>
      <c r="M17" s="10">
        <f t="shared" si="5"/>
        <v>4954.0178999999998</v>
      </c>
      <c r="N17" s="11">
        <f t="shared" si="6"/>
        <v>59448.214800000002</v>
      </c>
      <c r="O17" s="10">
        <v>5745</v>
      </c>
      <c r="P17" s="11">
        <f t="shared" si="7"/>
        <v>68940</v>
      </c>
      <c r="Q17" s="10">
        <f t="shared" si="8"/>
        <v>5814.5749999999998</v>
      </c>
      <c r="R17" s="11">
        <f t="shared" si="9"/>
        <v>69774.899999999994</v>
      </c>
      <c r="S17" s="10">
        <f t="shared" si="10"/>
        <v>6186.7078000000001</v>
      </c>
      <c r="T17" s="21">
        <f t="shared" si="11"/>
        <v>74240.493600000002</v>
      </c>
      <c r="U17" s="22">
        <f t="shared" si="12"/>
        <v>7489.1725999999999</v>
      </c>
      <c r="V17" s="11">
        <f t="shared" si="13"/>
        <v>89870.071200000006</v>
      </c>
      <c r="W17" s="10">
        <v>9192</v>
      </c>
      <c r="X17" s="11">
        <f t="shared" si="13"/>
        <v>110304</v>
      </c>
      <c r="AB17" s="29"/>
      <c r="AC17" s="29"/>
    </row>
    <row r="18" spans="2:29" ht="18.95" customHeight="1" x14ac:dyDescent="0.2">
      <c r="B18" s="31">
        <v>6</v>
      </c>
      <c r="C18" s="32">
        <v>1417</v>
      </c>
      <c r="D18" s="25">
        <v>17004</v>
      </c>
      <c r="E18" s="34">
        <v>2664.17</v>
      </c>
      <c r="F18" s="39" t="s">
        <v>19</v>
      </c>
      <c r="G18" s="8">
        <f>E18*1.14</f>
        <v>3037.1538</v>
      </c>
      <c r="H18" s="9">
        <f t="shared" si="0"/>
        <v>36445.845600000001</v>
      </c>
      <c r="I18" s="10">
        <f t="shared" si="1"/>
        <v>3676.5545999999999</v>
      </c>
      <c r="J18" s="11">
        <f t="shared" si="2"/>
        <v>44118.655200000001</v>
      </c>
      <c r="K18" s="10">
        <f t="shared" si="3"/>
        <v>4262.6720000000005</v>
      </c>
      <c r="L18" s="11">
        <f t="shared" si="4"/>
        <v>51152.064000000006</v>
      </c>
      <c r="M18" s="10">
        <f t="shared" si="5"/>
        <v>5674.6821</v>
      </c>
      <c r="N18" s="11">
        <f t="shared" si="6"/>
        <v>68096.185200000007</v>
      </c>
      <c r="O18" s="10">
        <v>6583</v>
      </c>
      <c r="P18" s="11">
        <f t="shared" si="7"/>
        <v>78996</v>
      </c>
      <c r="Q18" s="10">
        <f t="shared" si="8"/>
        <v>6660.4250000000002</v>
      </c>
      <c r="R18" s="11">
        <f t="shared" si="9"/>
        <v>79925.100000000006</v>
      </c>
      <c r="S18" s="10">
        <f t="shared" si="10"/>
        <v>7086.6922000000004</v>
      </c>
      <c r="T18" s="21">
        <f t="shared" si="11"/>
        <v>85040.306400000001</v>
      </c>
      <c r="U18" s="22">
        <f t="shared" si="12"/>
        <v>8578.6274000000012</v>
      </c>
      <c r="V18" s="11">
        <f t="shared" si="13"/>
        <v>102943.52880000001</v>
      </c>
      <c r="W18" s="10">
        <v>10532</v>
      </c>
      <c r="X18" s="11">
        <f t="shared" si="13"/>
        <v>126384</v>
      </c>
      <c r="AB18" s="29"/>
      <c r="AC18" s="29"/>
    </row>
    <row r="19" spans="2:29" ht="7.5" customHeight="1" x14ac:dyDescent="0.2">
      <c r="AB19" s="29"/>
      <c r="AC19" s="29"/>
    </row>
    <row r="20" spans="2:29" ht="12.75" customHeight="1" x14ac:dyDescent="0.2">
      <c r="B20" s="133" t="s">
        <v>39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U20" s="18" t="s">
        <v>25</v>
      </c>
    </row>
    <row r="21" spans="2:29" s="40" customFormat="1" x14ac:dyDescent="0.2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T21" s="41" t="s">
        <v>25</v>
      </c>
      <c r="U21" s="41"/>
      <c r="V21" s="41"/>
    </row>
    <row r="22" spans="2:29" s="40" customFormat="1" ht="8.25" customHeight="1" x14ac:dyDescent="0.2">
      <c r="H22" s="41" t="s">
        <v>25</v>
      </c>
      <c r="L22" s="41" t="s">
        <v>25</v>
      </c>
      <c r="T22" s="41" t="s">
        <v>25</v>
      </c>
      <c r="U22" s="41"/>
      <c r="V22" s="41"/>
    </row>
    <row r="23" spans="2:29" x14ac:dyDescent="0.2">
      <c r="B23" s="135" t="s">
        <v>23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</row>
    <row r="24" spans="2:29" x14ac:dyDescent="0.2"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</row>
    <row r="25" spans="2:29" ht="7.5" customHeight="1" x14ac:dyDescent="0.2">
      <c r="C25" s="12"/>
      <c r="D25" s="12"/>
      <c r="E25" s="12"/>
      <c r="F25" s="12"/>
      <c r="G25" s="12"/>
    </row>
    <row r="26" spans="2:29" ht="12.75" customHeight="1" x14ac:dyDescent="0.2">
      <c r="B26" s="136" t="s">
        <v>24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</row>
    <row r="27" spans="2:29" x14ac:dyDescent="0.2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</row>
    <row r="28" spans="2:29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</row>
    <row r="29" spans="2:29" ht="6.75" customHeight="1" x14ac:dyDescent="0.2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2:29" x14ac:dyDescent="0.2">
      <c r="B30" s="13" t="s">
        <v>16</v>
      </c>
      <c r="C30" s="14"/>
      <c r="D30" s="14"/>
      <c r="E30" s="14"/>
      <c r="F30" s="18" t="s">
        <v>25</v>
      </c>
    </row>
    <row r="31" spans="2:29" x14ac:dyDescent="0.2">
      <c r="B31" s="17" t="s">
        <v>17</v>
      </c>
      <c r="C31" s="15" t="s">
        <v>21</v>
      </c>
      <c r="D31" s="16"/>
      <c r="E31" s="16"/>
      <c r="F31" s="16"/>
    </row>
    <row r="32" spans="2:29" ht="13.5" customHeight="1" x14ac:dyDescent="0.2">
      <c r="B32" s="17" t="s">
        <v>17</v>
      </c>
      <c r="C32" s="18" t="s">
        <v>28</v>
      </c>
      <c r="D32" s="16"/>
      <c r="E32" s="16"/>
      <c r="F32" s="16"/>
    </row>
    <row r="33" spans="2:19" ht="14.25" customHeight="1" x14ac:dyDescent="0.2">
      <c r="B33" s="17" t="s">
        <v>17</v>
      </c>
      <c r="C33" s="20" t="s">
        <v>41</v>
      </c>
      <c r="D33" s="16"/>
      <c r="E33" s="16"/>
      <c r="F33" s="16"/>
      <c r="I33" s="1"/>
    </row>
    <row r="34" spans="2:19" x14ac:dyDescent="0.2">
      <c r="C34" s="18" t="s">
        <v>2</v>
      </c>
      <c r="D34" s="16"/>
      <c r="E34" s="16"/>
      <c r="F34" s="16"/>
      <c r="I34" s="18"/>
    </row>
    <row r="35" spans="2:19" x14ac:dyDescent="0.2">
      <c r="B35" s="17" t="s">
        <v>17</v>
      </c>
      <c r="C35" s="20" t="s">
        <v>3</v>
      </c>
      <c r="D35" s="16"/>
      <c r="E35" s="16"/>
      <c r="F35" s="16"/>
      <c r="I35" s="18"/>
    </row>
    <row r="36" spans="2:19" x14ac:dyDescent="0.2">
      <c r="B36" s="17"/>
      <c r="C36" s="20"/>
      <c r="D36" s="16"/>
      <c r="E36" s="16"/>
      <c r="F36" s="16"/>
      <c r="I36" s="18"/>
    </row>
    <row r="37" spans="2:19" x14ac:dyDescent="0.2">
      <c r="B37" s="129" t="s">
        <v>4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</row>
    <row r="38" spans="2:19" x14ac:dyDescent="0.2">
      <c r="B38" s="130" t="s">
        <v>20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</row>
  </sheetData>
  <customSheetViews>
    <customSheetView guid="{E486FD88-E852-4FCF-947D-DDF0A7F78874}" showPageBreaks="1" fitToPage="1" printArea="1" hiddenRows="1" hiddenColumns="1" topLeftCell="B4">
      <selection activeCell="J17" sqref="J17"/>
      <pageMargins left="0.7" right="0.7" top="0.75" bottom="0.75" header="0.3" footer="0.3"/>
      <printOptions horizontalCentered="1" verticalCentered="1"/>
      <headerFooter alignWithMargins="0"/>
    </customSheetView>
    <customSheetView guid="{B129F472-EB81-433B-BE71-9F591184FDC1}" showPageBreaks="1" fitToPage="1" printArea="1" hiddenRows="1" hiddenColumns="1" topLeftCell="B4">
      <selection activeCell="A4" sqref="A4:P4"/>
      <pageMargins left="0.7" right="0.7" top="0.75" bottom="0.75" header="0.3" footer="0.3"/>
      <printOptions horizontalCentered="1" verticalCentered="1"/>
      <headerFooter alignWithMargins="0"/>
    </customSheetView>
    <customSheetView guid="{476CAF75-AF63-4025-9544-6658F65E5DE8}" showPageBreaks="1" fitToPage="1" printArea="1" hiddenRows="1" hiddenColumns="1" topLeftCell="B4">
      <selection activeCell="B20" sqref="B20:P21"/>
      <pageMargins left="0.7" right="0.7" top="0.75" bottom="0.75" header="0.3" footer="0.3"/>
      <printOptions horizontalCentered="1" verticalCentered="1"/>
      <headerFooter alignWithMargins="0"/>
    </customSheetView>
  </customSheetViews>
  <mergeCells count="19">
    <mergeCell ref="U6:V11"/>
    <mergeCell ref="E6:E11"/>
    <mergeCell ref="A4:X4"/>
    <mergeCell ref="W6:X11"/>
    <mergeCell ref="B6:B12"/>
    <mergeCell ref="G6:H11"/>
    <mergeCell ref="C6:D11"/>
    <mergeCell ref="I6:J11"/>
    <mergeCell ref="K6:L11"/>
    <mergeCell ref="M6:N11"/>
    <mergeCell ref="Q6:R11"/>
    <mergeCell ref="S6:T11"/>
    <mergeCell ref="B37:S37"/>
    <mergeCell ref="B38:S38"/>
    <mergeCell ref="F6:F11"/>
    <mergeCell ref="B20:R21"/>
    <mergeCell ref="B23:S24"/>
    <mergeCell ref="B26:S28"/>
    <mergeCell ref="O6:P11"/>
  </mergeCells>
  <phoneticPr fontId="6" type="noConversion"/>
  <printOptions horizontalCentered="1" verticalCentered="1"/>
  <pageMargins left="0.5" right="0.5" top="0.5" bottom="0.5" header="0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customSheetViews>
    <customSheetView guid="{E486FD88-E852-4FCF-947D-DDF0A7F78874}">
      <pageMargins left="0.7" right="0.7" top="0.75" bottom="0.75" header="0.3" footer="0.3"/>
      <headerFooter alignWithMargins="0"/>
    </customSheetView>
    <customSheetView guid="{B129F472-EB81-433B-BE71-9F591184FDC1}">
      <pageMargins left="0.7" right="0.7" top="0.75" bottom="0.75" header="0.3" footer="0.3"/>
      <headerFooter alignWithMargins="0"/>
    </customSheetView>
    <customSheetView guid="{476CAF75-AF63-4025-9544-6658F65E5DE8}">
      <pageMargins left="0.7" right="0.7" top="0.75" bottom="0.75" header="0.3" footer="0.3"/>
      <headerFooter alignWithMargins="0"/>
    </customSheetView>
  </customSheetViews>
  <phoneticPr fontId="6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:B12"/>
    </sheetView>
  </sheetViews>
  <sheetFormatPr defaultColWidth="8.85546875" defaultRowHeight="12.75" x14ac:dyDescent="0.2"/>
  <sheetData/>
  <customSheetViews>
    <customSheetView guid="{E486FD88-E852-4FCF-947D-DDF0A7F78874}">
      <pageMargins left="0.7" right="0.7" top="0.75" bottom="0.75" header="0.3" footer="0.3"/>
      <headerFooter alignWithMargins="0"/>
    </customSheetView>
    <customSheetView guid="{B129F472-EB81-433B-BE71-9F591184FDC1}">
      <pageMargins left="0.7" right="0.7" top="0.75" bottom="0.75" header="0.3" footer="0.3"/>
      <headerFooter alignWithMargins="0"/>
    </customSheetView>
    <customSheetView guid="{476CAF75-AF63-4025-9544-6658F65E5DE8}">
      <pageMargins left="0.7" right="0.7" top="0.75" bottom="0.75" header="0.3" footer="0.3"/>
      <headerFooter alignWithMargins="0"/>
    </customSheetView>
  </customSheetViews>
  <phoneticPr fontId="6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2016-2017</vt:lpstr>
      <vt:lpstr>2013-2014</vt:lpstr>
      <vt:lpstr>Sheet2</vt:lpstr>
      <vt:lpstr>Sheet3</vt:lpstr>
      <vt:lpstr>'2013-2014'!Print_Area</vt:lpstr>
    </vt:vector>
  </TitlesOfParts>
  <Company>National Health Law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Jones</dc:creator>
  <cp:lastModifiedBy>Cori Racela</cp:lastModifiedBy>
  <cp:lastPrinted>2016-05-11T17:36:52Z</cp:lastPrinted>
  <dcterms:created xsi:type="dcterms:W3CDTF">2001-02-16T18:08:07Z</dcterms:created>
  <dcterms:modified xsi:type="dcterms:W3CDTF">2016-06-16T18:50:26Z</dcterms:modified>
</cp:coreProperties>
</file>